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120" windowHeight="8190" tabRatio="469" activeTab="0"/>
  </bookViews>
  <sheets>
    <sheet name="sierpień 2007" sheetId="1" r:id="rId1"/>
  </sheets>
  <definedNames>
    <definedName name="Excel_BuiltIn_Print_Titles_1" localSheetId="0">'sierpień 2007'!$B$5:$IV$9</definedName>
    <definedName name="Excel_BuiltIn_Print_Titles_1">#REF!</definedName>
    <definedName name="_xlnm.Print_Area" localSheetId="0">'sierpień 2007'!$B$1:$S$60</definedName>
    <definedName name="_xlnm.Print_Titles" localSheetId="0">'sierpień 2007'!$5:$9</definedName>
  </definedNames>
  <calcPr fullCalcOnLoad="1"/>
</workbook>
</file>

<file path=xl/sharedStrings.xml><?xml version="1.0" encoding="utf-8"?>
<sst xmlns="http://schemas.openxmlformats.org/spreadsheetml/2006/main" count="118" uniqueCount="93">
  <si>
    <t>Lp.</t>
  </si>
  <si>
    <t>Nazwa projektu (zadania)</t>
  </si>
  <si>
    <t>Jednostka odpowiedzialna za realizację projektu (zadania)</t>
  </si>
  <si>
    <t>Czas trwania inwestycji</t>
  </si>
  <si>
    <t>Nakłady ponies. 
do końca 2006 r.</t>
  </si>
  <si>
    <t>Nakłady na 2007 r.</t>
  </si>
  <si>
    <t>Nakłady na 2008 r.</t>
  </si>
  <si>
    <t>Nakłady na 2009 r. i później</t>
  </si>
  <si>
    <t>ogółem</t>
  </si>
  <si>
    <t>w tym:</t>
  </si>
  <si>
    <t>środki własne</t>
  </si>
  <si>
    <t>środki UE</t>
  </si>
  <si>
    <t>Inne</t>
  </si>
  <si>
    <t>środki UE/EOG</t>
  </si>
  <si>
    <t>1.</t>
  </si>
  <si>
    <t>Przebudowa drogi powiatowej nr 2505G Koczała - Przechlewo
 etapy I-V</t>
  </si>
  <si>
    <t>Starostwo Powiatowe Człuchów</t>
  </si>
  <si>
    <t>1999-2007</t>
  </si>
  <si>
    <t>2.</t>
  </si>
  <si>
    <t>3.</t>
  </si>
  <si>
    <t>4.</t>
  </si>
  <si>
    <t>A</t>
  </si>
  <si>
    <t>INWESTYCJE DROGOWE</t>
  </si>
  <si>
    <t>5.</t>
  </si>
  <si>
    <t>Budowa krytej pływalni - basenu sportowo-rehabilitacyjnego w Człuchowie</t>
  </si>
  <si>
    <t>6.</t>
  </si>
  <si>
    <t>Rozbudowa budynku Zespołu Szkół Agrobiznesu w Człuchowie</t>
  </si>
  <si>
    <t>7.</t>
  </si>
  <si>
    <t>Budowa Powiatowego Ośrodka Sportów Wodnych w Człuchowie</t>
  </si>
  <si>
    <t>Rozbudowa Szpitalnego Oddziału Ratunkowego przy SP ZOZ w Człuchowie</t>
  </si>
  <si>
    <t>Utworzenie Centrum Diagnostyki Laboratoryjnej w Człuchowie</t>
  </si>
  <si>
    <t>2004-2008</t>
  </si>
  <si>
    <t>Modernizacja ul. Długosza w Człuchowie</t>
  </si>
  <si>
    <t>2006-2007</t>
  </si>
  <si>
    <t>Modernizacja budynków i infrastruktury PCRiTZ przy DPS Czarne</t>
  </si>
  <si>
    <t>Starostwo Powiatowe Człuchów i DPS Czarne</t>
  </si>
  <si>
    <t>2003-2007</t>
  </si>
  <si>
    <t>Budowa i adaptacja budynków na Zespół Szkół Ponadgimnazjalnych w Czarnem</t>
  </si>
  <si>
    <t>Zwiększenie dostępności i jakości usług medycznych dla mieszkańców powiatu człuchowskiego</t>
  </si>
  <si>
    <t>Starostwo Powiatowe Człuchów i SP ZOZ Człuchów</t>
  </si>
  <si>
    <t>B.</t>
  </si>
  <si>
    <t>INWESTYCJE INNE</t>
  </si>
  <si>
    <t>I.</t>
  </si>
  <si>
    <t xml:space="preserve">Rozbudowa bazy edukacyjno-sportowej w powiecie człuchowskim </t>
  </si>
  <si>
    <t>II.</t>
  </si>
  <si>
    <t>Zwiększenie potencjału turystycznego w powiecie człuchowskim</t>
  </si>
  <si>
    <t xml:space="preserve">III. </t>
  </si>
  <si>
    <t>Ochrona zdrowia mieszkańców powiatu człuchowskiego</t>
  </si>
  <si>
    <t>IV.</t>
  </si>
  <si>
    <t>Rozbudowa infrastruktury społecznej służącej mieszkańcom powiatu człuchowskiego</t>
  </si>
  <si>
    <t>Przebudowa drogi powiatowej 2505G Przechlewo-Kołdowo z przebudową mostów i przepustów 13 km</t>
  </si>
  <si>
    <t>2008-2010</t>
  </si>
  <si>
    <t>Przebudowa drogi pow. Nr 2546G Barkowo-Debrzno z przebudową mostu na rzece Chrząstawa</t>
  </si>
  <si>
    <t>Przebudowa drogi pow. Nr 2539G Czarne-Sierpowo-Buszkowo</t>
  </si>
  <si>
    <t>2008-2012</t>
  </si>
  <si>
    <t>Rozbudowa Ośrodka Szkolno-Wychowawczego w Człuchowie</t>
  </si>
  <si>
    <t>I.1.</t>
  </si>
  <si>
    <t>I. 2.</t>
  </si>
  <si>
    <t>I. 3.</t>
  </si>
  <si>
    <t xml:space="preserve">I.4. </t>
  </si>
  <si>
    <t>I.5</t>
  </si>
  <si>
    <t>Modernizacja i rozbudowa pracowni do kształcenia specjalistycznego i zawodowego w Centrum Kształcenia Ustawicznego w Człuchowie</t>
  </si>
  <si>
    <t>2008-2009</t>
  </si>
  <si>
    <t>Ścieżki edukacyjne rowerowo-piesze ul. Koszalińska - Canpol, Traugutta, Średnia, Szkolna</t>
  </si>
  <si>
    <t>IV.1</t>
  </si>
  <si>
    <t>IV.2</t>
  </si>
  <si>
    <t>III.1.</t>
  </si>
  <si>
    <t>III.2.</t>
  </si>
  <si>
    <t>II.1</t>
  </si>
  <si>
    <t>2005-2009</t>
  </si>
  <si>
    <t>2004-2009</t>
  </si>
  <si>
    <t>III.3</t>
  </si>
  <si>
    <t>2007 -2009</t>
  </si>
  <si>
    <t>Modernizacja ul. Średniej w Człuchowie</t>
  </si>
  <si>
    <t>Modernizacja ul. Ogrodowej w Czarnem</t>
  </si>
  <si>
    <t>IV.3</t>
  </si>
  <si>
    <t>Rozbudowa budynku i infrastruktura z przyst. pomieszczeń dla celów sportowych, rehabilitacyjnych, rekreacyjnych i ćwiczeń korekcyjnych w SOSzW</t>
  </si>
  <si>
    <t>IV.4</t>
  </si>
  <si>
    <t>Modernizacja ZSzT</t>
  </si>
  <si>
    <t>IV.5</t>
  </si>
  <si>
    <t>Modernizacja infrastr. sportowo-rekreacyjnej Powiatowej Bursy Szkolnej</t>
  </si>
  <si>
    <t>Rady Powiatu Człuchowskiego z dnia23 sierpnia 2007r.</t>
  </si>
  <si>
    <t xml:space="preserve">WIELOLETNI PROGRAM INWESTYCYJNY                                       </t>
  </si>
  <si>
    <t>C</t>
  </si>
  <si>
    <t>Zakupy inwestycyjne</t>
  </si>
  <si>
    <t>RAZEM A+B+C</t>
  </si>
  <si>
    <t>Wartość inwestycji i zakupów inwestycyjnych</t>
  </si>
  <si>
    <t>Załącznik nr 6 do Uchwały Nr XI/62/2007</t>
  </si>
  <si>
    <t xml:space="preserve">Wiceprzewodniczący Rady </t>
  </si>
  <si>
    <t xml:space="preserve">        Powiatu Człuchowskiego </t>
  </si>
  <si>
    <t xml:space="preserve">             Janusz Bystron</t>
  </si>
  <si>
    <t xml:space="preserve">Powiatu Człuchowskiego </t>
  </si>
  <si>
    <t>Janusz Bystron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</si>
</sst>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,;\-#,##0.00,"/>
    <numFmt numFmtId="165" formatCode="#,##0.000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16">
    <font>
      <sz val="10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8"/>
      <name val="Arial"/>
      <family val="2"/>
    </font>
    <font>
      <b/>
      <sz val="26"/>
      <name val="Arial"/>
      <family val="2"/>
    </font>
    <font>
      <b/>
      <sz val="11"/>
      <name val="Arial"/>
      <family val="2"/>
    </font>
    <font>
      <b/>
      <i/>
      <sz val="12"/>
      <name val="Arial"/>
      <family val="2"/>
    </font>
    <font>
      <sz val="16"/>
      <name val="Arial"/>
      <family val="2"/>
    </font>
    <font>
      <sz val="2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3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3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4" fontId="5" fillId="0" borderId="2" xfId="0" applyNumberFormat="1" applyFont="1" applyBorder="1" applyAlignment="1">
      <alignment horizontal="right" vertical="center"/>
    </xf>
    <xf numFmtId="4" fontId="1" fillId="0" borderId="2" xfId="0" applyNumberFormat="1" applyFont="1" applyBorder="1" applyAlignment="1">
      <alignment horizontal="right" vertical="center"/>
    </xf>
    <xf numFmtId="4" fontId="5" fillId="0" borderId="3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right" vertical="center"/>
    </xf>
    <xf numFmtId="4" fontId="1" fillId="0" borderId="1" xfId="0" applyNumberFormat="1" applyFont="1" applyBorder="1" applyAlignment="1">
      <alignment horizontal="right" vertical="center"/>
    </xf>
    <xf numFmtId="0" fontId="8" fillId="0" borderId="0" xfId="0" applyFont="1" applyAlignment="1">
      <alignment vertical="center"/>
    </xf>
    <xf numFmtId="3" fontId="4" fillId="0" borderId="3" xfId="0" applyNumberFormat="1" applyFont="1" applyBorder="1" applyAlignment="1">
      <alignment vertical="center" wrapText="1"/>
    </xf>
    <xf numFmtId="3" fontId="7" fillId="0" borderId="2" xfId="0" applyNumberFormat="1" applyFont="1" applyBorder="1" applyAlignment="1">
      <alignment vertical="center"/>
    </xf>
    <xf numFmtId="3" fontId="2" fillId="0" borderId="2" xfId="0" applyNumberFormat="1" applyFont="1" applyBorder="1" applyAlignment="1">
      <alignment vertical="center" wrapText="1"/>
    </xf>
    <xf numFmtId="3" fontId="0" fillId="0" borderId="2" xfId="0" applyNumberFormat="1" applyFont="1" applyBorder="1" applyAlignment="1">
      <alignment horizontal="center" vertical="center" wrapText="1"/>
    </xf>
    <xf numFmtId="3" fontId="4" fillId="0" borderId="2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vertical="center" wrapText="1"/>
    </xf>
    <xf numFmtId="3" fontId="4" fillId="0" borderId="1" xfId="0" applyNumberFormat="1" applyFont="1" applyBorder="1" applyAlignment="1">
      <alignment vertical="center" wrapText="1"/>
    </xf>
    <xf numFmtId="0" fontId="8" fillId="0" borderId="0" xfId="0" applyFont="1" applyAlignment="1">
      <alignment/>
    </xf>
    <xf numFmtId="3" fontId="9" fillId="0" borderId="4" xfId="0" applyNumberFormat="1" applyFont="1" applyBorder="1" applyAlignment="1">
      <alignment horizontal="center" vertical="center"/>
    </xf>
    <xf numFmtId="3" fontId="8" fillId="0" borderId="5" xfId="0" applyNumberFormat="1" applyFont="1" applyBorder="1" applyAlignment="1">
      <alignment vertical="center"/>
    </xf>
    <xf numFmtId="3" fontId="0" fillId="0" borderId="0" xfId="0" applyNumberFormat="1" applyBorder="1" applyAlignment="1">
      <alignment/>
    </xf>
    <xf numFmtId="3" fontId="10" fillId="0" borderId="0" xfId="0" applyNumberFormat="1" applyFont="1" applyBorder="1" applyAlignment="1">
      <alignment vertical="center" wrapText="1"/>
    </xf>
    <xf numFmtId="3" fontId="10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 vertical="center"/>
    </xf>
    <xf numFmtId="4" fontId="10" fillId="0" borderId="0" xfId="0" applyNumberFormat="1" applyFont="1" applyBorder="1" applyAlignment="1">
      <alignment horizontal="right" vertical="center"/>
    </xf>
    <xf numFmtId="164" fontId="0" fillId="0" borderId="0" xfId="0" applyNumberFormat="1" applyAlignment="1">
      <alignment/>
    </xf>
    <xf numFmtId="4" fontId="1" fillId="0" borderId="2" xfId="0" applyNumberFormat="1" applyFont="1" applyBorder="1" applyAlignment="1">
      <alignment vertical="center"/>
    </xf>
    <xf numFmtId="4" fontId="9" fillId="0" borderId="5" xfId="0" applyNumberFormat="1" applyFont="1" applyBorder="1" applyAlignment="1">
      <alignment horizontal="right" vertical="center"/>
    </xf>
    <xf numFmtId="3" fontId="4" fillId="0" borderId="6" xfId="0" applyNumberFormat="1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3" fontId="7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6" xfId="0" applyFont="1" applyBorder="1" applyAlignment="1">
      <alignment vertical="center"/>
    </xf>
    <xf numFmtId="0" fontId="2" fillId="0" borderId="6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6" xfId="0" applyFont="1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vertical="center"/>
    </xf>
    <xf numFmtId="3" fontId="5" fillId="2" borderId="2" xfId="0" applyNumberFormat="1" applyFont="1" applyFill="1" applyBorder="1" applyAlignment="1">
      <alignment vertical="center" wrapText="1"/>
    </xf>
    <xf numFmtId="3" fontId="4" fillId="2" borderId="3" xfId="0" applyNumberFormat="1" applyFont="1" applyFill="1" applyBorder="1" applyAlignment="1">
      <alignment vertical="center" wrapText="1"/>
    </xf>
    <xf numFmtId="3" fontId="0" fillId="2" borderId="2" xfId="0" applyNumberFormat="1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horizontal="right" vertical="center"/>
    </xf>
    <xf numFmtId="3" fontId="5" fillId="2" borderId="3" xfId="0" applyNumberFormat="1" applyFont="1" applyFill="1" applyBorder="1" applyAlignment="1">
      <alignment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 wrapText="1"/>
    </xf>
    <xf numFmtId="4" fontId="5" fillId="2" borderId="6" xfId="0" applyNumberFormat="1" applyFont="1" applyFill="1" applyBorder="1" applyAlignment="1">
      <alignment vertical="center"/>
    </xf>
    <xf numFmtId="0" fontId="9" fillId="3" borderId="7" xfId="0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9" fillId="3" borderId="9" xfId="0" applyFont="1" applyFill="1" applyBorder="1" applyAlignment="1">
      <alignment vertical="center"/>
    </xf>
    <xf numFmtId="4" fontId="9" fillId="3" borderId="10" xfId="0" applyNumberFormat="1" applyFont="1" applyFill="1" applyBorder="1" applyAlignment="1">
      <alignment vertical="center"/>
    </xf>
    <xf numFmtId="4" fontId="9" fillId="3" borderId="8" xfId="0" applyNumberFormat="1" applyFont="1" applyFill="1" applyBorder="1" applyAlignment="1">
      <alignment vertical="center"/>
    </xf>
    <xf numFmtId="4" fontId="9" fillId="3" borderId="9" xfId="0" applyNumberFormat="1" applyFont="1" applyFill="1" applyBorder="1" applyAlignment="1">
      <alignment vertical="center"/>
    </xf>
    <xf numFmtId="3" fontId="6" fillId="0" borderId="2" xfId="0" applyNumberFormat="1" applyFont="1" applyBorder="1" applyAlignment="1">
      <alignment vertical="center"/>
    </xf>
    <xf numFmtId="3" fontId="0" fillId="0" borderId="2" xfId="0" applyNumberFormat="1" applyFont="1" applyBorder="1" applyAlignment="1">
      <alignment horizontal="center" vertical="center" wrapText="1"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3" fontId="0" fillId="0" borderId="1" xfId="0" applyNumberFormat="1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center" vertical="center" wrapText="1"/>
    </xf>
    <xf numFmtId="3" fontId="6" fillId="0" borderId="8" xfId="0" applyNumberFormat="1" applyFont="1" applyBorder="1" applyAlignment="1">
      <alignment vertical="center" wrapText="1"/>
    </xf>
    <xf numFmtId="3" fontId="6" fillId="0" borderId="3" xfId="0" applyNumberFormat="1" applyFont="1" applyBorder="1" applyAlignment="1">
      <alignment vertical="center"/>
    </xf>
    <xf numFmtId="3" fontId="0" fillId="0" borderId="3" xfId="0" applyNumberFormat="1" applyFont="1" applyBorder="1" applyAlignment="1">
      <alignment horizontal="center" vertical="center" wrapText="1"/>
    </xf>
    <xf numFmtId="3" fontId="4" fillId="0" borderId="8" xfId="0" applyNumberFormat="1" applyFont="1" applyBorder="1" applyAlignment="1">
      <alignment vertical="center" wrapText="1"/>
    </xf>
    <xf numFmtId="1" fontId="0" fillId="0" borderId="8" xfId="0" applyNumberFormat="1" applyFont="1" applyBorder="1" applyAlignment="1">
      <alignment horizontal="center" vertical="center" wrapText="1"/>
    </xf>
    <xf numFmtId="0" fontId="9" fillId="3" borderId="11" xfId="0" applyFont="1" applyFill="1" applyBorder="1" applyAlignment="1">
      <alignment vertical="center"/>
    </xf>
    <xf numFmtId="4" fontId="9" fillId="3" borderId="11" xfId="0" applyNumberFormat="1" applyFont="1" applyFill="1" applyBorder="1" applyAlignment="1">
      <alignment horizontal="right" vertical="center"/>
    </xf>
    <xf numFmtId="0" fontId="5" fillId="4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4" fontId="12" fillId="0" borderId="2" xfId="0" applyNumberFormat="1" applyFont="1" applyBorder="1" applyAlignment="1">
      <alignment horizontal="right" vertical="center"/>
    </xf>
    <xf numFmtId="4" fontId="4" fillId="0" borderId="2" xfId="0" applyNumberFormat="1" applyFont="1" applyBorder="1" applyAlignment="1">
      <alignment horizontal="right" vertical="center"/>
    </xf>
    <xf numFmtId="164" fontId="4" fillId="0" borderId="2" xfId="0" applyNumberFormat="1" applyFont="1" applyBorder="1" applyAlignment="1">
      <alignment horizontal="right" vertical="center"/>
    </xf>
    <xf numFmtId="4" fontId="12" fillId="0" borderId="3" xfId="0" applyNumberFormat="1" applyFont="1" applyBorder="1" applyAlignment="1">
      <alignment horizontal="right" vertical="center"/>
    </xf>
    <xf numFmtId="4" fontId="12" fillId="0" borderId="1" xfId="0" applyNumberFormat="1" applyFont="1" applyBorder="1" applyAlignment="1">
      <alignment horizontal="right" vertical="center"/>
    </xf>
    <xf numFmtId="4" fontId="4" fillId="0" borderId="1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 vertical="center"/>
    </xf>
    <xf numFmtId="4" fontId="12" fillId="0" borderId="6" xfId="0" applyNumberFormat="1" applyFont="1" applyBorder="1" applyAlignment="1">
      <alignment horizontal="right" vertical="center"/>
    </xf>
    <xf numFmtId="4" fontId="4" fillId="0" borderId="6" xfId="0" applyNumberFormat="1" applyFont="1" applyBorder="1" applyAlignment="1">
      <alignment horizontal="right" vertical="center"/>
    </xf>
    <xf numFmtId="0" fontId="4" fillId="0" borderId="6" xfId="0" applyFont="1" applyBorder="1" applyAlignment="1">
      <alignment/>
    </xf>
    <xf numFmtId="4" fontId="4" fillId="0" borderId="3" xfId="0" applyNumberFormat="1" applyFont="1" applyBorder="1" applyAlignment="1">
      <alignment horizontal="right" vertical="center"/>
    </xf>
    <xf numFmtId="4" fontId="4" fillId="0" borderId="0" xfId="0" applyNumberFormat="1" applyFont="1" applyAlignment="1">
      <alignment/>
    </xf>
    <xf numFmtId="4" fontId="12" fillId="0" borderId="3" xfId="0" applyNumberFormat="1" applyFont="1" applyFill="1" applyBorder="1" applyAlignment="1">
      <alignment horizontal="right" vertical="center"/>
    </xf>
    <xf numFmtId="4" fontId="12" fillId="0" borderId="12" xfId="0" applyNumberFormat="1" applyFont="1" applyFill="1" applyBorder="1" applyAlignment="1">
      <alignment horizontal="right" vertical="center"/>
    </xf>
    <xf numFmtId="1" fontId="0" fillId="0" borderId="2" xfId="0" applyNumberFormat="1" applyFont="1" applyBorder="1" applyAlignment="1">
      <alignment horizontal="center" vertical="center" wrapText="1"/>
    </xf>
    <xf numFmtId="4" fontId="12" fillId="0" borderId="13" xfId="0" applyNumberFormat="1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/>
    </xf>
    <xf numFmtId="0" fontId="5" fillId="4" borderId="1" xfId="0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14" xfId="0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right" vertical="center"/>
    </xf>
    <xf numFmtId="4" fontId="4" fillId="0" borderId="14" xfId="0" applyNumberFormat="1" applyFont="1" applyBorder="1" applyAlignment="1">
      <alignment horizontal="right" vertical="center"/>
    </xf>
    <xf numFmtId="0" fontId="4" fillId="0" borderId="14" xfId="0" applyFont="1" applyBorder="1" applyAlignment="1">
      <alignment/>
    </xf>
    <xf numFmtId="4" fontId="9" fillId="3" borderId="15" xfId="0" applyNumberFormat="1" applyFont="1" applyFill="1" applyBorder="1" applyAlignment="1">
      <alignment vertical="center"/>
    </xf>
    <xf numFmtId="4" fontId="9" fillId="3" borderId="3" xfId="0" applyNumberFormat="1" applyFont="1" applyFill="1" applyBorder="1" applyAlignment="1">
      <alignment horizontal="right" vertical="center"/>
    </xf>
    <xf numFmtId="4" fontId="12" fillId="0" borderId="15" xfId="0" applyNumberFormat="1" applyFont="1" applyBorder="1" applyAlignment="1">
      <alignment horizontal="right" vertical="center"/>
    </xf>
    <xf numFmtId="0" fontId="2" fillId="0" borderId="16" xfId="0" applyFont="1" applyBorder="1" applyAlignment="1">
      <alignment vertical="center" wrapText="1"/>
    </xf>
    <xf numFmtId="4" fontId="12" fillId="0" borderId="16" xfId="0" applyNumberFormat="1" applyFont="1" applyBorder="1" applyAlignment="1">
      <alignment horizontal="right" vertical="center"/>
    </xf>
    <xf numFmtId="3" fontId="4" fillId="0" borderId="0" xfId="0" applyNumberFormat="1" applyFont="1" applyBorder="1" applyAlignment="1">
      <alignment vertical="center" wrapText="1"/>
    </xf>
    <xf numFmtId="3" fontId="0" fillId="0" borderId="0" xfId="0" applyNumberFormat="1" applyFont="1" applyBorder="1" applyAlignment="1">
      <alignment horizontal="center" vertical="center" wrapText="1"/>
    </xf>
    <xf numFmtId="3" fontId="6" fillId="0" borderId="17" xfId="0" applyNumberFormat="1" applyFont="1" applyBorder="1" applyAlignment="1">
      <alignment vertical="center"/>
    </xf>
    <xf numFmtId="3" fontId="6" fillId="0" borderId="6" xfId="0" applyNumberFormat="1" applyFont="1" applyBorder="1" applyAlignment="1">
      <alignment vertical="center"/>
    </xf>
    <xf numFmtId="4" fontId="12" fillId="0" borderId="18" xfId="0" applyNumberFormat="1" applyFont="1" applyFill="1" applyBorder="1" applyAlignment="1">
      <alignment horizontal="right" vertical="center"/>
    </xf>
    <xf numFmtId="0" fontId="9" fillId="3" borderId="19" xfId="0" applyFont="1" applyFill="1" applyBorder="1" applyAlignment="1">
      <alignment vertical="center"/>
    </xf>
    <xf numFmtId="0" fontId="9" fillId="3" borderId="10" xfId="0" applyFont="1" applyFill="1" applyBorder="1" applyAlignment="1">
      <alignment vertical="center"/>
    </xf>
    <xf numFmtId="0" fontId="9" fillId="3" borderId="20" xfId="0" applyFont="1" applyFill="1" applyBorder="1" applyAlignment="1">
      <alignment vertical="center"/>
    </xf>
    <xf numFmtId="0" fontId="9" fillId="3" borderId="21" xfId="0" applyFont="1" applyFill="1" applyBorder="1" applyAlignment="1">
      <alignment vertical="center"/>
    </xf>
    <xf numFmtId="0" fontId="9" fillId="3" borderId="22" xfId="0" applyFont="1" applyFill="1" applyBorder="1" applyAlignment="1">
      <alignment vertical="center"/>
    </xf>
    <xf numFmtId="4" fontId="9" fillId="3" borderId="22" xfId="0" applyNumberFormat="1" applyFont="1" applyFill="1" applyBorder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3" fontId="4" fillId="0" borderId="15" xfId="0" applyNumberFormat="1" applyFont="1" applyBorder="1" applyAlignment="1">
      <alignment vertical="center" wrapText="1"/>
    </xf>
    <xf numFmtId="3" fontId="0" fillId="0" borderId="15" xfId="0" applyNumberFormat="1" applyFont="1" applyBorder="1" applyAlignment="1">
      <alignment horizontal="center" vertical="center" wrapText="1"/>
    </xf>
    <xf numFmtId="4" fontId="12" fillId="0" borderId="10" xfId="0" applyNumberFormat="1" applyFont="1" applyFill="1" applyBorder="1" applyAlignment="1">
      <alignment horizontal="right" vertical="center"/>
    </xf>
    <xf numFmtId="4" fontId="12" fillId="0" borderId="8" xfId="0" applyNumberFormat="1" applyFont="1" applyBorder="1" applyAlignment="1">
      <alignment horizontal="right" vertical="center"/>
    </xf>
    <xf numFmtId="4" fontId="4" fillId="0" borderId="8" xfId="0" applyNumberFormat="1" applyFont="1" applyBorder="1" applyAlignment="1">
      <alignment horizontal="right" vertical="center"/>
    </xf>
    <xf numFmtId="3" fontId="4" fillId="0" borderId="23" xfId="0" applyNumberFormat="1" applyFont="1" applyBorder="1" applyAlignment="1">
      <alignment vertical="center" wrapText="1"/>
    </xf>
    <xf numFmtId="4" fontId="12" fillId="0" borderId="24" xfId="0" applyNumberFormat="1" applyFont="1" applyFill="1" applyBorder="1" applyAlignment="1">
      <alignment horizontal="right" vertical="center"/>
    </xf>
    <xf numFmtId="4" fontId="12" fillId="0" borderId="25" xfId="0" applyNumberFormat="1" applyFont="1" applyBorder="1" applyAlignment="1">
      <alignment horizontal="right" vertical="center"/>
    </xf>
    <xf numFmtId="4" fontId="4" fillId="0" borderId="25" xfId="0" applyNumberFormat="1" applyFont="1" applyBorder="1" applyAlignment="1">
      <alignment horizontal="right" vertical="center"/>
    </xf>
    <xf numFmtId="3" fontId="9" fillId="0" borderId="4" xfId="0" applyNumberFormat="1" applyFont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13" fillId="4" borderId="2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4"/>
  <sheetViews>
    <sheetView tabSelected="1" view="pageBreakPreview" zoomScale="75" zoomScaleSheetLayoutView="75" workbookViewId="0" topLeftCell="A1">
      <pane xSplit="4" ySplit="9" topLeftCell="E34" activePane="bottomRight" state="frozen"/>
      <selection pane="topLeft" activeCell="A1" sqref="A1"/>
      <selection pane="topRight" activeCell="E1" sqref="E1"/>
      <selection pane="bottomLeft" activeCell="A9" sqref="A9"/>
      <selection pane="bottomRight" activeCell="S34" sqref="S34"/>
    </sheetView>
  </sheetViews>
  <sheetFormatPr defaultColWidth="9.140625" defaultRowHeight="12.75"/>
  <cols>
    <col min="1" max="1" width="3.421875" style="0" customWidth="1"/>
    <col min="2" max="2" width="4.00390625" style="0" customWidth="1"/>
    <col min="3" max="3" width="43.421875" style="0" customWidth="1"/>
    <col min="4" max="4" width="23.8515625" style="0" hidden="1" customWidth="1"/>
    <col min="5" max="5" width="12.28125" style="0" customWidth="1"/>
    <col min="6" max="6" width="21.57421875" style="0" customWidth="1"/>
    <col min="7" max="7" width="22.140625" style="0" customWidth="1"/>
    <col min="8" max="8" width="20.00390625" style="0" customWidth="1"/>
    <col min="9" max="9" width="19.140625" style="0" customWidth="1"/>
    <col min="10" max="10" width="19.57421875" style="0" customWidth="1"/>
    <col min="11" max="11" width="19.28125" style="0" customWidth="1"/>
    <col min="12" max="12" width="20.421875" style="0" customWidth="1"/>
    <col min="13" max="13" width="19.28125" style="0" customWidth="1"/>
    <col min="14" max="14" width="21.00390625" style="0" customWidth="1"/>
    <col min="15" max="15" width="21.8515625" style="0" customWidth="1"/>
    <col min="16" max="16" width="21.28125" style="0" customWidth="1"/>
    <col min="17" max="17" width="22.00390625" style="0" customWidth="1"/>
    <col min="18" max="18" width="22.421875" style="0" customWidth="1"/>
    <col min="19" max="19" width="19.7109375" style="0" customWidth="1"/>
    <col min="20" max="16384" width="9.00390625" style="0" customWidth="1"/>
  </cols>
  <sheetData>
    <row r="1" ht="15">
      <c r="Q1" s="1" t="s">
        <v>87</v>
      </c>
    </row>
    <row r="2" ht="19.5" customHeight="1">
      <c r="Q2" s="1" t="s">
        <v>81</v>
      </c>
    </row>
    <row r="3" spans="2:19" ht="35.25" customHeight="1">
      <c r="B3" s="136" t="s">
        <v>82</v>
      </c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</row>
    <row r="4" ht="19.5" customHeight="1"/>
    <row r="5" spans="2:19" s="2" customFormat="1" ht="21.75" customHeight="1">
      <c r="B5" s="134" t="s">
        <v>0</v>
      </c>
      <c r="C5" s="137" t="s">
        <v>1</v>
      </c>
      <c r="D5" s="137" t="s">
        <v>2</v>
      </c>
      <c r="E5" s="135" t="s">
        <v>3</v>
      </c>
      <c r="F5" s="135" t="s">
        <v>86</v>
      </c>
      <c r="G5" s="135" t="s">
        <v>4</v>
      </c>
      <c r="H5" s="134" t="s">
        <v>5</v>
      </c>
      <c r="I5" s="134"/>
      <c r="J5" s="134"/>
      <c r="K5" s="134"/>
      <c r="L5" s="134" t="s">
        <v>6</v>
      </c>
      <c r="M5" s="134"/>
      <c r="N5" s="134"/>
      <c r="O5" s="134"/>
      <c r="P5" s="134" t="s">
        <v>7</v>
      </c>
      <c r="Q5" s="134"/>
      <c r="R5" s="134"/>
      <c r="S5" s="134"/>
    </row>
    <row r="6" spans="2:19" s="2" customFormat="1" ht="24.75" customHeight="1">
      <c r="B6" s="134"/>
      <c r="C6" s="137"/>
      <c r="D6" s="137"/>
      <c r="E6" s="135"/>
      <c r="F6" s="135"/>
      <c r="G6" s="135"/>
      <c r="H6" s="134" t="s">
        <v>8</v>
      </c>
      <c r="I6" s="134" t="s">
        <v>9</v>
      </c>
      <c r="J6" s="134"/>
      <c r="K6" s="134"/>
      <c r="L6" s="134" t="s">
        <v>8</v>
      </c>
      <c r="M6" s="134" t="s">
        <v>9</v>
      </c>
      <c r="N6" s="134"/>
      <c r="O6" s="134"/>
      <c r="P6" s="134" t="s">
        <v>8</v>
      </c>
      <c r="Q6" s="134" t="s">
        <v>9</v>
      </c>
      <c r="R6" s="134"/>
      <c r="S6" s="134"/>
    </row>
    <row r="7" spans="2:19" s="2" customFormat="1" ht="24.75" customHeight="1">
      <c r="B7" s="134"/>
      <c r="C7" s="137"/>
      <c r="D7" s="137"/>
      <c r="E7" s="135"/>
      <c r="F7" s="135"/>
      <c r="G7" s="135"/>
      <c r="H7" s="134"/>
      <c r="I7" s="77" t="s">
        <v>10</v>
      </c>
      <c r="J7" s="77" t="s">
        <v>11</v>
      </c>
      <c r="K7" s="77" t="s">
        <v>12</v>
      </c>
      <c r="L7" s="134"/>
      <c r="M7" s="77" t="s">
        <v>10</v>
      </c>
      <c r="N7" s="77" t="s">
        <v>13</v>
      </c>
      <c r="O7" s="77" t="s">
        <v>12</v>
      </c>
      <c r="P7" s="134"/>
      <c r="Q7" s="77" t="s">
        <v>10</v>
      </c>
      <c r="R7" s="77" t="s">
        <v>11</v>
      </c>
      <c r="S7" s="77" t="s">
        <v>12</v>
      </c>
    </row>
    <row r="8" spans="2:19" s="2" customFormat="1" ht="24.75" customHeight="1">
      <c r="B8" s="98"/>
      <c r="C8" s="78"/>
      <c r="D8" s="78"/>
      <c r="E8" s="79"/>
      <c r="F8" s="79"/>
      <c r="G8" s="79"/>
      <c r="H8" s="77"/>
      <c r="I8" s="77"/>
      <c r="J8" s="77"/>
      <c r="K8" s="77"/>
      <c r="L8" s="77"/>
      <c r="M8" s="77"/>
      <c r="N8" s="77"/>
      <c r="O8" s="77"/>
      <c r="P8" s="77"/>
      <c r="Q8" s="77"/>
      <c r="R8" s="98"/>
      <c r="S8" s="98"/>
    </row>
    <row r="9" spans="2:19" ht="18.75" customHeight="1">
      <c r="B9" s="3">
        <v>1</v>
      </c>
      <c r="C9" s="4">
        <v>2</v>
      </c>
      <c r="D9" s="4">
        <v>3</v>
      </c>
      <c r="E9" s="4">
        <v>4</v>
      </c>
      <c r="F9" s="4">
        <v>5</v>
      </c>
      <c r="G9" s="4">
        <v>6</v>
      </c>
      <c r="H9" s="4">
        <v>14</v>
      </c>
      <c r="I9" s="4">
        <v>15</v>
      </c>
      <c r="J9" s="4">
        <v>16</v>
      </c>
      <c r="K9" s="4">
        <v>17</v>
      </c>
      <c r="L9" s="4">
        <v>18</v>
      </c>
      <c r="M9" s="4">
        <v>19</v>
      </c>
      <c r="N9" s="4">
        <v>20</v>
      </c>
      <c r="O9" s="4">
        <v>21</v>
      </c>
      <c r="P9" s="4">
        <v>18</v>
      </c>
      <c r="Q9" s="4">
        <v>19</v>
      </c>
      <c r="R9" s="3">
        <v>20</v>
      </c>
      <c r="S9" s="3">
        <v>21</v>
      </c>
    </row>
    <row r="10" spans="2:19" s="5" customFormat="1" ht="57.75" customHeight="1">
      <c r="B10" s="6" t="s">
        <v>14</v>
      </c>
      <c r="C10" s="7" t="s">
        <v>15</v>
      </c>
      <c r="D10" s="8" t="s">
        <v>16</v>
      </c>
      <c r="E10" s="9" t="s">
        <v>17</v>
      </c>
      <c r="F10" s="80">
        <v>14404889</v>
      </c>
      <c r="G10" s="80">
        <v>13346859</v>
      </c>
      <c r="H10" s="80">
        <v>1058030</v>
      </c>
      <c r="I10" s="81">
        <v>658030</v>
      </c>
      <c r="J10" s="81">
        <v>0</v>
      </c>
      <c r="K10" s="81">
        <v>400000</v>
      </c>
      <c r="L10" s="80">
        <f>SUM(M10:O10)</f>
        <v>0</v>
      </c>
      <c r="M10" s="82"/>
      <c r="N10" s="81"/>
      <c r="O10" s="81"/>
      <c r="P10" s="80">
        <f>SUM(Q10:S10)</f>
        <v>0</v>
      </c>
      <c r="Q10" s="81"/>
      <c r="R10" s="81"/>
      <c r="S10" s="81"/>
    </row>
    <row r="11" spans="2:19" ht="36.75" customHeight="1">
      <c r="B11" s="20" t="s">
        <v>18</v>
      </c>
      <c r="C11" s="21" t="s">
        <v>32</v>
      </c>
      <c r="D11" s="19" t="s">
        <v>16</v>
      </c>
      <c r="E11" s="22" t="s">
        <v>33</v>
      </c>
      <c r="F11" s="83">
        <v>1347811</v>
      </c>
      <c r="G11" s="80">
        <v>0</v>
      </c>
      <c r="H11" s="80">
        <v>1347811</v>
      </c>
      <c r="I11" s="81">
        <v>977848</v>
      </c>
      <c r="J11" s="81">
        <v>0</v>
      </c>
      <c r="K11" s="81">
        <v>369963</v>
      </c>
      <c r="L11" s="80">
        <v>0</v>
      </c>
      <c r="M11" s="81">
        <v>0</v>
      </c>
      <c r="N11" s="81">
        <v>0</v>
      </c>
      <c r="O11" s="81">
        <v>0</v>
      </c>
      <c r="P11" s="80"/>
      <c r="Q11" s="81"/>
      <c r="R11" s="81"/>
      <c r="S11" s="81"/>
    </row>
    <row r="12" spans="2:19" ht="40.5" customHeight="1">
      <c r="B12" s="41" t="s">
        <v>19</v>
      </c>
      <c r="C12" s="24" t="s">
        <v>50</v>
      </c>
      <c r="D12" s="19"/>
      <c r="E12" s="47" t="s">
        <v>51</v>
      </c>
      <c r="F12" s="84">
        <f>SUM(G12,H12,L12,P12)</f>
        <v>21000000</v>
      </c>
      <c r="G12" s="84">
        <v>0</v>
      </c>
      <c r="H12" s="80">
        <f>SUM(I12:K12)</f>
        <v>0</v>
      </c>
      <c r="I12" s="85"/>
      <c r="J12" s="85"/>
      <c r="K12" s="85"/>
      <c r="L12" s="80">
        <f>SUM(M12:O12)</f>
        <v>7000000</v>
      </c>
      <c r="M12" s="86">
        <v>1050000</v>
      </c>
      <c r="N12" s="85">
        <v>5950000</v>
      </c>
      <c r="O12" s="85"/>
      <c r="P12" s="84">
        <f>SUM(Q12:S12)</f>
        <v>14000000</v>
      </c>
      <c r="Q12" s="85">
        <v>2100000</v>
      </c>
      <c r="R12" s="85">
        <v>11900000</v>
      </c>
      <c r="S12" s="85"/>
    </row>
    <row r="13" spans="2:19" s="5" customFormat="1" ht="60" customHeight="1">
      <c r="B13" s="13" t="s">
        <v>20</v>
      </c>
      <c r="C13" s="14" t="s">
        <v>52</v>
      </c>
      <c r="D13" s="42" t="s">
        <v>16</v>
      </c>
      <c r="E13" s="15" t="s">
        <v>72</v>
      </c>
      <c r="F13" s="84">
        <f>SUM(G13,H13,L13,P13)</f>
        <v>13328182</v>
      </c>
      <c r="G13" s="84"/>
      <c r="H13" s="80">
        <f>SUM(I13:K13)</f>
        <v>182024</v>
      </c>
      <c r="I13" s="85">
        <v>182024</v>
      </c>
      <c r="J13" s="85"/>
      <c r="K13" s="85"/>
      <c r="L13" s="80">
        <f>SUM(M13:O13)</f>
        <v>6573079</v>
      </c>
      <c r="M13" s="85">
        <v>985962</v>
      </c>
      <c r="N13" s="85">
        <v>5587117</v>
      </c>
      <c r="O13" s="85"/>
      <c r="P13" s="84">
        <f>SUM(Q13:S13)</f>
        <v>6573079</v>
      </c>
      <c r="Q13" s="85">
        <v>985962</v>
      </c>
      <c r="R13" s="85">
        <v>5587117</v>
      </c>
      <c r="S13" s="85"/>
    </row>
    <row r="14" spans="2:19" s="5" customFormat="1" ht="60" customHeight="1">
      <c r="B14" s="99" t="s">
        <v>23</v>
      </c>
      <c r="C14" s="100" t="s">
        <v>53</v>
      </c>
      <c r="D14" s="101"/>
      <c r="E14" s="102" t="s">
        <v>54</v>
      </c>
      <c r="F14" s="84">
        <f>SUM(G14,H14,L14,P14)</f>
        <v>26500000</v>
      </c>
      <c r="G14" s="103">
        <v>0</v>
      </c>
      <c r="H14" s="84">
        <f>SUM(I14:K14)</f>
        <v>0</v>
      </c>
      <c r="I14" s="104"/>
      <c r="J14" s="104"/>
      <c r="K14" s="104"/>
      <c r="L14" s="84">
        <f>SUM(M14:O14)</f>
        <v>0</v>
      </c>
      <c r="M14" s="105"/>
      <c r="N14" s="104"/>
      <c r="O14" s="104"/>
      <c r="P14" s="84">
        <f>SUM(Q14:S14)</f>
        <v>26500000</v>
      </c>
      <c r="Q14" s="104">
        <v>3975000</v>
      </c>
      <c r="R14" s="104">
        <v>22525000</v>
      </c>
      <c r="S14" s="104"/>
    </row>
    <row r="15" spans="1:19" s="89" customFormat="1" ht="60" customHeight="1">
      <c r="A15" s="97"/>
      <c r="B15" s="43" t="s">
        <v>25</v>
      </c>
      <c r="C15" s="44" t="s">
        <v>73</v>
      </c>
      <c r="D15" s="45"/>
      <c r="E15" s="46">
        <v>2007</v>
      </c>
      <c r="F15" s="87">
        <v>662324</v>
      </c>
      <c r="G15" s="87"/>
      <c r="H15" s="87">
        <v>662324</v>
      </c>
      <c r="I15" s="88">
        <v>331162</v>
      </c>
      <c r="J15" s="88">
        <v>0</v>
      </c>
      <c r="K15" s="88">
        <v>331162</v>
      </c>
      <c r="L15" s="87"/>
      <c r="N15" s="88"/>
      <c r="O15" s="88"/>
      <c r="P15" s="87"/>
      <c r="Q15" s="88"/>
      <c r="R15" s="88"/>
      <c r="S15" s="88"/>
    </row>
    <row r="16" spans="2:19" s="97" customFormat="1" ht="60" customHeight="1">
      <c r="B16" s="43" t="s">
        <v>27</v>
      </c>
      <c r="C16" s="109" t="s">
        <v>74</v>
      </c>
      <c r="D16" s="96"/>
      <c r="E16" s="46" t="s">
        <v>33</v>
      </c>
      <c r="F16" s="108">
        <v>542453</v>
      </c>
      <c r="G16" s="110">
        <v>7320</v>
      </c>
      <c r="H16" s="87">
        <v>535133</v>
      </c>
      <c r="I16" s="88">
        <v>385420</v>
      </c>
      <c r="J16" s="88">
        <v>0</v>
      </c>
      <c r="K16" s="88">
        <v>149713</v>
      </c>
      <c r="L16" s="87"/>
      <c r="M16" s="89"/>
      <c r="N16" s="88"/>
      <c r="O16" s="88"/>
      <c r="P16" s="108"/>
      <c r="Q16" s="88"/>
      <c r="R16" s="88"/>
      <c r="S16" s="88"/>
    </row>
    <row r="17" spans="2:19" s="18" customFormat="1" ht="60" customHeight="1">
      <c r="B17" s="58" t="s">
        <v>21</v>
      </c>
      <c r="C17" s="59" t="s">
        <v>22</v>
      </c>
      <c r="D17" s="59"/>
      <c r="E17" s="60"/>
      <c r="F17" s="106">
        <f>SUM(F10:F16)</f>
        <v>77785659</v>
      </c>
      <c r="G17" s="61">
        <v>13354179</v>
      </c>
      <c r="H17" s="62">
        <f aca="true" t="shared" si="0" ref="H17:M17">SUM(H10:H16)</f>
        <v>3785322</v>
      </c>
      <c r="I17" s="62">
        <f t="shared" si="0"/>
        <v>2534484</v>
      </c>
      <c r="J17" s="62">
        <f t="shared" si="0"/>
        <v>0</v>
      </c>
      <c r="K17" s="62">
        <f t="shared" si="0"/>
        <v>1250838</v>
      </c>
      <c r="L17" s="107">
        <f t="shared" si="0"/>
        <v>13573079</v>
      </c>
      <c r="M17" s="62">
        <f t="shared" si="0"/>
        <v>2035962</v>
      </c>
      <c r="N17" s="62">
        <f aca="true" t="shared" si="1" ref="N17:S17">SUM(N10:N10,N11:N14)</f>
        <v>11537117</v>
      </c>
      <c r="O17" s="63">
        <f t="shared" si="1"/>
        <v>0</v>
      </c>
      <c r="P17" s="106">
        <f t="shared" si="1"/>
        <v>47073079</v>
      </c>
      <c r="Q17" s="61">
        <f t="shared" si="1"/>
        <v>7060962</v>
      </c>
      <c r="R17" s="62">
        <f t="shared" si="1"/>
        <v>40012117</v>
      </c>
      <c r="S17" s="62">
        <f t="shared" si="1"/>
        <v>0</v>
      </c>
    </row>
    <row r="18" spans="2:19" s="39" customFormat="1" ht="60" customHeight="1">
      <c r="B18" s="55" t="s">
        <v>42</v>
      </c>
      <c r="C18" s="56" t="s">
        <v>43</v>
      </c>
      <c r="D18" s="55"/>
      <c r="E18" s="55"/>
      <c r="F18" s="57">
        <f>SUM(F19:F23)</f>
        <v>27442856</v>
      </c>
      <c r="G18" s="57">
        <f aca="true" t="shared" si="2" ref="G18:S18">SUM(G19:G23)</f>
        <v>354030</v>
      </c>
      <c r="H18" s="57">
        <f t="shared" si="2"/>
        <v>0</v>
      </c>
      <c r="I18" s="57">
        <f t="shared" si="2"/>
        <v>0</v>
      </c>
      <c r="J18" s="57">
        <f t="shared" si="2"/>
        <v>0</v>
      </c>
      <c r="K18" s="57">
        <f t="shared" si="2"/>
        <v>0</v>
      </c>
      <c r="L18" s="57">
        <f>SUM(L19:L23)</f>
        <v>15933333</v>
      </c>
      <c r="M18" s="57">
        <f t="shared" si="2"/>
        <v>2390000</v>
      </c>
      <c r="N18" s="57">
        <f t="shared" si="2"/>
        <v>13543333</v>
      </c>
      <c r="O18" s="57">
        <f t="shared" si="2"/>
        <v>0</v>
      </c>
      <c r="P18" s="57">
        <f t="shared" si="2"/>
        <v>11155493</v>
      </c>
      <c r="Q18" s="57">
        <f t="shared" si="2"/>
        <v>1673324</v>
      </c>
      <c r="R18" s="57">
        <f t="shared" si="2"/>
        <v>9482169</v>
      </c>
      <c r="S18" s="57">
        <f t="shared" si="2"/>
        <v>0</v>
      </c>
    </row>
    <row r="19" spans="2:19" s="66" customFormat="1" ht="42.75" customHeight="1">
      <c r="B19" s="71" t="s">
        <v>56</v>
      </c>
      <c r="C19" s="19" t="s">
        <v>24</v>
      </c>
      <c r="D19" s="19" t="s">
        <v>16</v>
      </c>
      <c r="E19" s="72" t="s">
        <v>70</v>
      </c>
      <c r="F19" s="83">
        <v>12940786</v>
      </c>
      <c r="G19" s="83">
        <v>291626</v>
      </c>
      <c r="H19" s="83">
        <f>SUM(I19:K19)</f>
        <v>0</v>
      </c>
      <c r="I19" s="91"/>
      <c r="J19" s="90"/>
      <c r="K19" s="90"/>
      <c r="L19" s="83">
        <f aca="true" t="shared" si="3" ref="L19:L32">SUM(M19:O19)</f>
        <v>7000000</v>
      </c>
      <c r="M19" s="90">
        <v>1050000</v>
      </c>
      <c r="N19" s="90">
        <v>5950000</v>
      </c>
      <c r="O19" s="90">
        <v>0</v>
      </c>
      <c r="P19" s="83">
        <f aca="true" t="shared" si="4" ref="P19:P27">SUM(Q19:S19)</f>
        <v>5649160</v>
      </c>
      <c r="Q19" s="90">
        <v>847374</v>
      </c>
      <c r="R19" s="90">
        <v>4801786</v>
      </c>
      <c r="S19" s="90"/>
    </row>
    <row r="20" spans="2:19" s="66" customFormat="1" ht="36.75" customHeight="1">
      <c r="B20" s="64" t="s">
        <v>57</v>
      </c>
      <c r="C20" s="23" t="s">
        <v>26</v>
      </c>
      <c r="D20" s="19" t="s">
        <v>16</v>
      </c>
      <c r="E20" s="65" t="s">
        <v>70</v>
      </c>
      <c r="F20" s="83">
        <f>SUM(G20,L20,H20,P20)</f>
        <v>4502070</v>
      </c>
      <c r="G20" s="80">
        <v>62404</v>
      </c>
      <c r="H20" s="80">
        <f>SUM(I20:K20)</f>
        <v>0</v>
      </c>
      <c r="I20" s="81"/>
      <c r="J20" s="81">
        <v>0</v>
      </c>
      <c r="K20" s="81">
        <v>0</v>
      </c>
      <c r="L20" s="80">
        <f t="shared" si="3"/>
        <v>2933333</v>
      </c>
      <c r="M20" s="81">
        <v>440000</v>
      </c>
      <c r="N20" s="81">
        <v>2493333</v>
      </c>
      <c r="O20" s="81">
        <v>0</v>
      </c>
      <c r="P20" s="83">
        <f t="shared" si="4"/>
        <v>1506333</v>
      </c>
      <c r="Q20" s="81">
        <v>225950</v>
      </c>
      <c r="R20" s="81">
        <v>1280383</v>
      </c>
      <c r="S20" s="81"/>
    </row>
    <row r="21" spans="2:19" s="66" customFormat="1" ht="40.5" customHeight="1">
      <c r="B21" s="64" t="s">
        <v>58</v>
      </c>
      <c r="C21" s="23" t="s">
        <v>55</v>
      </c>
      <c r="D21" s="19"/>
      <c r="E21" s="65" t="s">
        <v>62</v>
      </c>
      <c r="F21" s="83">
        <f>SUM(G21,L21,H21,P21)</f>
        <v>3000000</v>
      </c>
      <c r="G21" s="80"/>
      <c r="H21" s="80"/>
      <c r="I21" s="81"/>
      <c r="J21" s="81"/>
      <c r="K21" s="81"/>
      <c r="L21" s="80">
        <f t="shared" si="3"/>
        <v>2000000</v>
      </c>
      <c r="M21" s="81">
        <v>300000</v>
      </c>
      <c r="N21" s="81">
        <v>1700000</v>
      </c>
      <c r="O21" s="81"/>
      <c r="P21" s="83">
        <f t="shared" si="4"/>
        <v>1000000</v>
      </c>
      <c r="Q21" s="81">
        <v>150000</v>
      </c>
      <c r="R21" s="81">
        <v>850000</v>
      </c>
      <c r="S21" s="81"/>
    </row>
    <row r="22" spans="2:19" s="66" customFormat="1" ht="59.25" customHeight="1">
      <c r="B22" s="64" t="s">
        <v>59</v>
      </c>
      <c r="C22" s="23" t="s">
        <v>61</v>
      </c>
      <c r="D22" s="19"/>
      <c r="E22" s="65" t="s">
        <v>62</v>
      </c>
      <c r="F22" s="83">
        <f>SUM(G22,L22,H22,P22)</f>
        <v>5000000</v>
      </c>
      <c r="G22" s="80"/>
      <c r="H22" s="80"/>
      <c r="I22" s="81"/>
      <c r="J22" s="81"/>
      <c r="K22" s="81"/>
      <c r="L22" s="80">
        <f t="shared" si="3"/>
        <v>3000000</v>
      </c>
      <c r="M22" s="81">
        <v>450000</v>
      </c>
      <c r="N22" s="81">
        <v>2550000</v>
      </c>
      <c r="O22" s="81"/>
      <c r="P22" s="83">
        <f t="shared" si="4"/>
        <v>2000000</v>
      </c>
      <c r="Q22" s="81">
        <v>300000</v>
      </c>
      <c r="R22" s="81">
        <v>1700000</v>
      </c>
      <c r="S22" s="81"/>
    </row>
    <row r="23" spans="2:19" s="66" customFormat="1" ht="43.5" customHeight="1">
      <c r="B23" s="64" t="s">
        <v>60</v>
      </c>
      <c r="C23" s="23" t="s">
        <v>63</v>
      </c>
      <c r="D23" s="19"/>
      <c r="E23" s="65" t="s">
        <v>62</v>
      </c>
      <c r="F23" s="83">
        <f>SUM(G23,L23,H23,P23)</f>
        <v>2000000</v>
      </c>
      <c r="G23" s="80"/>
      <c r="H23" s="80"/>
      <c r="I23" s="81"/>
      <c r="J23" s="81"/>
      <c r="K23" s="81"/>
      <c r="L23" s="80">
        <f t="shared" si="3"/>
        <v>1000000</v>
      </c>
      <c r="M23" s="81">
        <v>150000</v>
      </c>
      <c r="N23" s="81">
        <v>850000</v>
      </c>
      <c r="O23" s="81"/>
      <c r="P23" s="83">
        <f t="shared" si="4"/>
        <v>1000000</v>
      </c>
      <c r="Q23" s="81">
        <v>150000</v>
      </c>
      <c r="R23" s="81">
        <v>850000</v>
      </c>
      <c r="S23" s="81"/>
    </row>
    <row r="24" spans="2:19" ht="52.5" customHeight="1">
      <c r="B24" s="48" t="s">
        <v>44</v>
      </c>
      <c r="C24" s="49" t="s">
        <v>45</v>
      </c>
      <c r="D24" s="50"/>
      <c r="E24" s="51"/>
      <c r="F24" s="52">
        <f>SUM(F25)</f>
        <v>5200000</v>
      </c>
      <c r="G24" s="52">
        <f aca="true" t="shared" si="5" ref="G24:S24">SUM(G25)</f>
        <v>20276</v>
      </c>
      <c r="H24" s="52">
        <f t="shared" si="5"/>
        <v>0</v>
      </c>
      <c r="I24" s="52">
        <f t="shared" si="5"/>
        <v>0</v>
      </c>
      <c r="J24" s="52">
        <f t="shared" si="5"/>
        <v>0</v>
      </c>
      <c r="K24" s="52">
        <f t="shared" si="5"/>
        <v>0</v>
      </c>
      <c r="L24" s="52">
        <f t="shared" si="5"/>
        <v>3000000</v>
      </c>
      <c r="M24" s="52">
        <f t="shared" si="5"/>
        <v>750000</v>
      </c>
      <c r="N24" s="52">
        <f t="shared" si="5"/>
        <v>2250000</v>
      </c>
      <c r="O24" s="52">
        <f t="shared" si="5"/>
        <v>0</v>
      </c>
      <c r="P24" s="52">
        <f t="shared" si="5"/>
        <v>2179724</v>
      </c>
      <c r="Q24" s="52">
        <f t="shared" si="5"/>
        <v>544931</v>
      </c>
      <c r="R24" s="52">
        <f t="shared" si="5"/>
        <v>1634793</v>
      </c>
      <c r="S24" s="52">
        <f t="shared" si="5"/>
        <v>0</v>
      </c>
    </row>
    <row r="25" spans="2:19" s="66" customFormat="1" ht="36.75" customHeight="1">
      <c r="B25" s="64" t="s">
        <v>68</v>
      </c>
      <c r="C25" s="23" t="s">
        <v>28</v>
      </c>
      <c r="D25" s="19" t="s">
        <v>16</v>
      </c>
      <c r="E25" s="65" t="s">
        <v>69</v>
      </c>
      <c r="F25" s="12">
        <f>SUM(G25,L25,H25,P25)</f>
        <v>5200000</v>
      </c>
      <c r="G25" s="10">
        <v>20276</v>
      </c>
      <c r="H25" s="10">
        <f>SUM(I25:K25)</f>
        <v>0</v>
      </c>
      <c r="I25" s="11"/>
      <c r="J25" s="11"/>
      <c r="K25" s="36"/>
      <c r="L25" s="10">
        <f t="shared" si="3"/>
        <v>3000000</v>
      </c>
      <c r="M25" s="36">
        <v>750000</v>
      </c>
      <c r="N25" s="36">
        <v>2250000</v>
      </c>
      <c r="O25" s="11">
        <v>0</v>
      </c>
      <c r="P25" s="12">
        <f t="shared" si="4"/>
        <v>2179724</v>
      </c>
      <c r="Q25" s="11">
        <v>544931</v>
      </c>
      <c r="R25" s="11">
        <v>1634793</v>
      </c>
      <c r="S25" s="11"/>
    </row>
    <row r="26" spans="2:19" ht="61.5" customHeight="1">
      <c r="B26" s="48" t="s">
        <v>46</v>
      </c>
      <c r="C26" s="49" t="s">
        <v>47</v>
      </c>
      <c r="D26" s="50"/>
      <c r="E26" s="51"/>
      <c r="F26" s="52">
        <f>SUM(F27:F29)</f>
        <v>9748930</v>
      </c>
      <c r="G26" s="52">
        <f>SUM(G27:G29)</f>
        <v>949788</v>
      </c>
      <c r="H26" s="52">
        <f aca="true" t="shared" si="6" ref="H26:S26">SUM(H27:H29)</f>
        <v>0</v>
      </c>
      <c r="I26" s="52">
        <f t="shared" si="6"/>
        <v>0</v>
      </c>
      <c r="J26" s="52">
        <f t="shared" si="6"/>
        <v>0</v>
      </c>
      <c r="K26" s="52">
        <f t="shared" si="6"/>
        <v>0</v>
      </c>
      <c r="L26" s="52">
        <f t="shared" si="6"/>
        <v>3899142</v>
      </c>
      <c r="M26" s="52">
        <f t="shared" si="6"/>
        <v>790686</v>
      </c>
      <c r="N26" s="52">
        <f t="shared" si="6"/>
        <v>3108456</v>
      </c>
      <c r="O26" s="52">
        <f t="shared" si="6"/>
        <v>0</v>
      </c>
      <c r="P26" s="52">
        <f t="shared" si="6"/>
        <v>4900000</v>
      </c>
      <c r="Q26" s="52">
        <f t="shared" si="6"/>
        <v>1225000</v>
      </c>
      <c r="R26" s="52">
        <f t="shared" si="6"/>
        <v>3675000</v>
      </c>
      <c r="S26" s="52">
        <f t="shared" si="6"/>
        <v>0</v>
      </c>
    </row>
    <row r="27" spans="2:19" s="66" customFormat="1" ht="42.75" customHeight="1">
      <c r="B27" s="64" t="s">
        <v>66</v>
      </c>
      <c r="C27" s="23" t="s">
        <v>29</v>
      </c>
      <c r="D27" s="19" t="s">
        <v>16</v>
      </c>
      <c r="E27" s="94">
        <v>2009</v>
      </c>
      <c r="F27" s="12">
        <f>SUM(G27,L27,H27,P27)</f>
        <v>4900000</v>
      </c>
      <c r="G27" s="10">
        <v>0</v>
      </c>
      <c r="H27" s="10">
        <f>SUM(I27:K27)</f>
        <v>0</v>
      </c>
      <c r="I27" s="11"/>
      <c r="J27" s="11"/>
      <c r="K27" s="67"/>
      <c r="L27" s="12">
        <f t="shared" si="3"/>
        <v>0</v>
      </c>
      <c r="M27" s="11"/>
      <c r="N27" s="11"/>
      <c r="O27" s="11"/>
      <c r="P27" s="12">
        <f t="shared" si="4"/>
        <v>4900000</v>
      </c>
      <c r="Q27" s="36">
        <v>1225000</v>
      </c>
      <c r="R27" s="36">
        <v>3675000</v>
      </c>
      <c r="S27" s="36"/>
    </row>
    <row r="28" spans="2:19" s="66" customFormat="1" ht="36.75" customHeight="1">
      <c r="B28" s="64" t="s">
        <v>67</v>
      </c>
      <c r="C28" s="23" t="s">
        <v>30</v>
      </c>
      <c r="D28" s="19" t="s">
        <v>16</v>
      </c>
      <c r="E28" s="65" t="s">
        <v>31</v>
      </c>
      <c r="F28" s="12">
        <v>3007930</v>
      </c>
      <c r="G28" s="16">
        <f>7930+291419+650439</f>
        <v>949788</v>
      </c>
      <c r="H28" s="16">
        <f>SUM(I28:K28)</f>
        <v>0</v>
      </c>
      <c r="I28" s="17"/>
      <c r="J28" s="17"/>
      <c r="K28" s="17"/>
      <c r="L28" s="16">
        <f>SUM(M28:O28)</f>
        <v>2058142</v>
      </c>
      <c r="M28" s="17">
        <v>514536</v>
      </c>
      <c r="N28" s="17">
        <v>1543606</v>
      </c>
      <c r="O28" s="17">
        <v>0</v>
      </c>
      <c r="P28" s="16">
        <f>SUM(Q28:S28)</f>
        <v>0</v>
      </c>
      <c r="Q28" s="17"/>
      <c r="R28" s="17"/>
      <c r="S28" s="17"/>
    </row>
    <row r="29" spans="2:19" s="66" customFormat="1" ht="56.25" customHeight="1">
      <c r="B29" s="64" t="s">
        <v>71</v>
      </c>
      <c r="C29" s="73" t="s">
        <v>38</v>
      </c>
      <c r="D29" s="70" t="s">
        <v>39</v>
      </c>
      <c r="E29" s="74">
        <v>2008</v>
      </c>
      <c r="F29" s="95">
        <f>SUM(G29,L29,H29,P29)</f>
        <v>1841000</v>
      </c>
      <c r="G29" s="87"/>
      <c r="H29" s="87"/>
      <c r="I29" s="88"/>
      <c r="J29" s="88"/>
      <c r="K29" s="88"/>
      <c r="L29" s="87">
        <f>SUM(M29:O29)</f>
        <v>1841000</v>
      </c>
      <c r="M29" s="88">
        <v>276150</v>
      </c>
      <c r="N29" s="88">
        <v>1564850</v>
      </c>
      <c r="O29" s="88"/>
      <c r="P29" s="87"/>
      <c r="Q29" s="88"/>
      <c r="R29" s="88"/>
      <c r="S29" s="88"/>
    </row>
    <row r="30" spans="2:19" s="40" customFormat="1" ht="67.5" customHeight="1">
      <c r="B30" s="48" t="s">
        <v>48</v>
      </c>
      <c r="C30" s="49" t="s">
        <v>49</v>
      </c>
      <c r="D30" s="53"/>
      <c r="E30" s="54"/>
      <c r="F30" s="52">
        <f>SUM(F31:F35)</f>
        <v>15564037</v>
      </c>
      <c r="G30" s="52">
        <f aca="true" t="shared" si="7" ref="G30:S30">SUM(G31:G32)</f>
        <v>9917108</v>
      </c>
      <c r="H30" s="52">
        <f>SUM(H31:H35)</f>
        <v>5646929</v>
      </c>
      <c r="I30" s="52">
        <f>SUM(I31:I35)</f>
        <v>5646929</v>
      </c>
      <c r="J30" s="52">
        <f t="shared" si="7"/>
        <v>0</v>
      </c>
      <c r="K30" s="52">
        <f t="shared" si="7"/>
        <v>0</v>
      </c>
      <c r="L30" s="52">
        <f t="shared" si="7"/>
        <v>0</v>
      </c>
      <c r="M30" s="52">
        <f t="shared" si="7"/>
        <v>0</v>
      </c>
      <c r="N30" s="52">
        <f t="shared" si="7"/>
        <v>0</v>
      </c>
      <c r="O30" s="52">
        <f t="shared" si="7"/>
        <v>0</v>
      </c>
      <c r="P30" s="52">
        <f t="shared" si="7"/>
        <v>0</v>
      </c>
      <c r="Q30" s="52">
        <f t="shared" si="7"/>
        <v>0</v>
      </c>
      <c r="R30" s="52">
        <f t="shared" si="7"/>
        <v>0</v>
      </c>
      <c r="S30" s="52">
        <f t="shared" si="7"/>
        <v>0</v>
      </c>
    </row>
    <row r="31" spans="2:19" s="66" customFormat="1" ht="51.75" customHeight="1">
      <c r="B31" s="64" t="s">
        <v>64</v>
      </c>
      <c r="C31" s="25" t="s">
        <v>34</v>
      </c>
      <c r="D31" s="25" t="s">
        <v>35</v>
      </c>
      <c r="E31" s="68" t="s">
        <v>36</v>
      </c>
      <c r="F31" s="92">
        <v>6604119</v>
      </c>
      <c r="G31" s="80">
        <v>5742219</v>
      </c>
      <c r="H31" s="80">
        <v>861900</v>
      </c>
      <c r="I31" s="81">
        <v>861900</v>
      </c>
      <c r="J31" s="81"/>
      <c r="K31" s="81"/>
      <c r="L31" s="80">
        <f t="shared" si="3"/>
        <v>0</v>
      </c>
      <c r="M31" s="81"/>
      <c r="N31" s="81"/>
      <c r="O31" s="81"/>
      <c r="P31" s="80">
        <f>SUM(Q31:S31)</f>
        <v>0</v>
      </c>
      <c r="Q31" s="81"/>
      <c r="R31" s="81"/>
      <c r="S31" s="81"/>
    </row>
    <row r="32" spans="2:19" s="66" customFormat="1" ht="44.25" customHeight="1">
      <c r="B32" s="113" t="s">
        <v>65</v>
      </c>
      <c r="C32" s="38" t="s">
        <v>37</v>
      </c>
      <c r="D32" s="38" t="s">
        <v>16</v>
      </c>
      <c r="E32" s="69" t="s">
        <v>33</v>
      </c>
      <c r="F32" s="93">
        <v>7848246</v>
      </c>
      <c r="G32" s="84">
        <v>4174889</v>
      </c>
      <c r="H32" s="84">
        <v>3673357</v>
      </c>
      <c r="I32" s="85">
        <v>3673357</v>
      </c>
      <c r="J32" s="81">
        <v>0</v>
      </c>
      <c r="K32" s="81">
        <v>0</v>
      </c>
      <c r="L32" s="84">
        <f t="shared" si="3"/>
        <v>0</v>
      </c>
      <c r="M32" s="85"/>
      <c r="N32" s="85"/>
      <c r="O32" s="85"/>
      <c r="P32" s="80">
        <f>SUM(Q32:S32)</f>
        <v>0</v>
      </c>
      <c r="Q32" s="85"/>
      <c r="R32" s="85"/>
      <c r="S32" s="85"/>
    </row>
    <row r="33" spans="2:19" s="66" customFormat="1" ht="44.25" customHeight="1">
      <c r="B33" s="114" t="s">
        <v>75</v>
      </c>
      <c r="C33" s="38" t="s">
        <v>76</v>
      </c>
      <c r="D33" s="111"/>
      <c r="E33" s="112">
        <v>2007</v>
      </c>
      <c r="F33" s="115">
        <v>600000</v>
      </c>
      <c r="G33" s="84">
        <v>0</v>
      </c>
      <c r="H33" s="84">
        <v>600000</v>
      </c>
      <c r="I33" s="85">
        <v>600000</v>
      </c>
      <c r="J33" s="85">
        <v>0</v>
      </c>
      <c r="K33" s="85">
        <v>0</v>
      </c>
      <c r="L33" s="84">
        <v>0</v>
      </c>
      <c r="M33" s="85"/>
      <c r="N33" s="85"/>
      <c r="O33" s="85"/>
      <c r="P33" s="84"/>
      <c r="Q33" s="85"/>
      <c r="R33" s="85"/>
      <c r="S33" s="85"/>
    </row>
    <row r="34" spans="2:19" s="66" customFormat="1" ht="44.25" customHeight="1">
      <c r="B34" s="114" t="s">
        <v>77</v>
      </c>
      <c r="C34" s="38" t="s">
        <v>78</v>
      </c>
      <c r="D34" s="129"/>
      <c r="E34" s="69">
        <v>2007</v>
      </c>
      <c r="F34" s="130">
        <v>308136</v>
      </c>
      <c r="G34" s="131">
        <v>0</v>
      </c>
      <c r="H34" s="131">
        <v>308136</v>
      </c>
      <c r="I34" s="132">
        <v>308136</v>
      </c>
      <c r="J34" s="132">
        <v>0</v>
      </c>
      <c r="K34" s="132">
        <v>0</v>
      </c>
      <c r="L34" s="131">
        <v>0</v>
      </c>
      <c r="M34" s="132"/>
      <c r="N34" s="132"/>
      <c r="O34" s="132"/>
      <c r="P34" s="131"/>
      <c r="Q34" s="132"/>
      <c r="R34" s="132"/>
      <c r="S34" s="132"/>
    </row>
    <row r="35" spans="2:19" s="66" customFormat="1" ht="44.25" customHeight="1">
      <c r="B35" s="114" t="s">
        <v>79</v>
      </c>
      <c r="C35" s="124" t="s">
        <v>80</v>
      </c>
      <c r="D35" s="111"/>
      <c r="E35" s="125">
        <v>2007</v>
      </c>
      <c r="F35" s="126">
        <v>203536</v>
      </c>
      <c r="G35" s="127">
        <v>0</v>
      </c>
      <c r="H35" s="127">
        <v>203536</v>
      </c>
      <c r="I35" s="128">
        <v>203536</v>
      </c>
      <c r="J35" s="128"/>
      <c r="K35" s="128"/>
      <c r="L35" s="127"/>
      <c r="M35" s="128"/>
      <c r="N35" s="128"/>
      <c r="O35" s="128"/>
      <c r="P35" s="127"/>
      <c r="Q35" s="128"/>
      <c r="R35" s="128"/>
      <c r="S35" s="128"/>
    </row>
    <row r="36" spans="2:19" s="26" customFormat="1" ht="54.75" customHeight="1" thickBot="1">
      <c r="B36" s="58" t="s">
        <v>40</v>
      </c>
      <c r="C36" s="59" t="s">
        <v>41</v>
      </c>
      <c r="D36" s="75"/>
      <c r="E36" s="116"/>
      <c r="F36" s="76">
        <f>SUM(F18,F24,F26,F30)</f>
        <v>57955823</v>
      </c>
      <c r="G36" s="76">
        <f>SUM(G18,G24,G26,G30)</f>
        <v>11241202</v>
      </c>
      <c r="H36" s="76">
        <f>SUM(H31:H35)</f>
        <v>5646929</v>
      </c>
      <c r="I36" s="76">
        <f>SUM(I31:I35)</f>
        <v>5646929</v>
      </c>
      <c r="J36" s="76">
        <f aca="true" t="shared" si="8" ref="J36:S36">SUM(J18,J24,J26,J30)</f>
        <v>0</v>
      </c>
      <c r="K36" s="76">
        <f t="shared" si="8"/>
        <v>0</v>
      </c>
      <c r="L36" s="76">
        <f>SUM(L18,L24,L26,L30)</f>
        <v>22832475</v>
      </c>
      <c r="M36" s="76">
        <f t="shared" si="8"/>
        <v>3930686</v>
      </c>
      <c r="N36" s="76">
        <f t="shared" si="8"/>
        <v>18901789</v>
      </c>
      <c r="O36" s="76">
        <f t="shared" si="8"/>
        <v>0</v>
      </c>
      <c r="P36" s="76">
        <f t="shared" si="8"/>
        <v>18235217</v>
      </c>
      <c r="Q36" s="76">
        <f t="shared" si="8"/>
        <v>3443255</v>
      </c>
      <c r="R36" s="76">
        <f t="shared" si="8"/>
        <v>14791962</v>
      </c>
      <c r="S36" s="76">
        <f t="shared" si="8"/>
        <v>0</v>
      </c>
    </row>
    <row r="37" spans="2:19" s="26" customFormat="1" ht="54.75" customHeight="1" thickTop="1">
      <c r="B37" s="118" t="s">
        <v>83</v>
      </c>
      <c r="C37" s="119" t="s">
        <v>84</v>
      </c>
      <c r="D37" s="117"/>
      <c r="E37" s="120">
        <v>2007</v>
      </c>
      <c r="F37" s="121">
        <v>285382</v>
      </c>
      <c r="G37" s="121"/>
      <c r="H37" s="121">
        <v>285382</v>
      </c>
      <c r="I37" s="121">
        <v>200382</v>
      </c>
      <c r="J37" s="121"/>
      <c r="K37" s="121">
        <v>85000</v>
      </c>
      <c r="L37" s="121"/>
      <c r="M37" s="121"/>
      <c r="N37" s="121"/>
      <c r="O37" s="121"/>
      <c r="P37" s="121"/>
      <c r="Q37" s="121"/>
      <c r="R37" s="121"/>
      <c r="S37" s="121"/>
    </row>
    <row r="38" spans="2:28" s="26" customFormat="1" ht="69.75" customHeight="1" thickBot="1">
      <c r="B38" s="133" t="s">
        <v>85</v>
      </c>
      <c r="C38" s="133"/>
      <c r="D38" s="27"/>
      <c r="E38" s="28"/>
      <c r="F38" s="37">
        <f>SUM(F17,F36,F37)</f>
        <v>136026864</v>
      </c>
      <c r="G38" s="37">
        <f>SUM(G17,G36)</f>
        <v>24595381</v>
      </c>
      <c r="H38" s="37">
        <f>SUM(H17,H36,H37)</f>
        <v>9717633</v>
      </c>
      <c r="I38" s="37">
        <f>SUM(I17,I36:I37)</f>
        <v>8381795</v>
      </c>
      <c r="J38" s="37">
        <f aca="true" t="shared" si="9" ref="J38:S38">SUM(J17,J36)</f>
        <v>0</v>
      </c>
      <c r="K38" s="37">
        <f>SUM(K17,K36,K37)</f>
        <v>1335838</v>
      </c>
      <c r="L38" s="37">
        <f t="shared" si="9"/>
        <v>36405554</v>
      </c>
      <c r="M38" s="37">
        <f t="shared" si="9"/>
        <v>5966648</v>
      </c>
      <c r="N38" s="37">
        <f t="shared" si="9"/>
        <v>30438906</v>
      </c>
      <c r="O38" s="37">
        <f t="shared" si="9"/>
        <v>0</v>
      </c>
      <c r="P38" s="37">
        <f t="shared" si="9"/>
        <v>65308296</v>
      </c>
      <c r="Q38" s="37">
        <f t="shared" si="9"/>
        <v>10504217</v>
      </c>
      <c r="R38" s="37">
        <f t="shared" si="9"/>
        <v>54804079</v>
      </c>
      <c r="S38" s="37">
        <f t="shared" si="9"/>
        <v>0</v>
      </c>
      <c r="T38" t="s">
        <v>88</v>
      </c>
      <c r="U38"/>
      <c r="V38"/>
      <c r="W38"/>
      <c r="X38"/>
      <c r="Y38"/>
      <c r="Z38"/>
      <c r="AA38"/>
      <c r="AB38"/>
    </row>
    <row r="39" spans="2:28" ht="20.25">
      <c r="B39" s="29"/>
      <c r="C39" s="30"/>
      <c r="D39" s="30"/>
      <c r="E39" s="31"/>
      <c r="F39" s="32"/>
      <c r="G39" s="32"/>
      <c r="H39" s="34"/>
      <c r="I39" s="33"/>
      <c r="J39" s="33"/>
      <c r="K39" s="33"/>
      <c r="L39" s="33"/>
      <c r="M39" s="33"/>
      <c r="N39" s="33"/>
      <c r="O39" s="33"/>
      <c r="R39" s="122"/>
      <c r="AB39" t="s">
        <v>89</v>
      </c>
    </row>
    <row r="40" spans="2:26" ht="20.25">
      <c r="B40" s="29"/>
      <c r="C40" s="30"/>
      <c r="D40" s="30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R40" s="122"/>
      <c r="Z40" t="s">
        <v>89</v>
      </c>
    </row>
    <row r="41" spans="8:18" ht="20.25">
      <c r="H41" s="35"/>
      <c r="R41" s="122"/>
    </row>
    <row r="42" spans="18:28" ht="20.25">
      <c r="R42" s="122"/>
      <c r="AB42" t="s">
        <v>90</v>
      </c>
    </row>
    <row r="43" spans="18:26" ht="20.25">
      <c r="R43" s="122"/>
      <c r="Z43" t="s">
        <v>90</v>
      </c>
    </row>
    <row r="44" ht="20.25">
      <c r="R44" s="122"/>
    </row>
    <row r="49" spans="17:18" ht="25.5">
      <c r="Q49" s="123" t="s">
        <v>88</v>
      </c>
      <c r="R49" s="123"/>
    </row>
    <row r="50" spans="17:18" ht="25.5">
      <c r="Q50" s="123" t="s">
        <v>91</v>
      </c>
      <c r="R50" s="123"/>
    </row>
    <row r="51" spans="17:18" ht="25.5">
      <c r="Q51" s="123"/>
      <c r="R51" s="123"/>
    </row>
    <row r="52" spans="17:18" ht="25.5">
      <c r="Q52" s="123"/>
      <c r="R52" s="123"/>
    </row>
    <row r="53" spans="17:18" ht="25.5">
      <c r="Q53" s="123"/>
      <c r="R53" s="123"/>
    </row>
    <row r="54" spans="17:18" ht="25.5">
      <c r="Q54" s="123" t="s">
        <v>92</v>
      </c>
      <c r="R54" s="123"/>
    </row>
  </sheetData>
  <mergeCells count="17">
    <mergeCell ref="B3:S3"/>
    <mergeCell ref="L5:O5"/>
    <mergeCell ref="P5:S5"/>
    <mergeCell ref="H6:H7"/>
    <mergeCell ref="I6:K6"/>
    <mergeCell ref="L6:L7"/>
    <mergeCell ref="B5:B7"/>
    <mergeCell ref="C5:C7"/>
    <mergeCell ref="D5:D7"/>
    <mergeCell ref="E5:E7"/>
    <mergeCell ref="B38:C38"/>
    <mergeCell ref="M6:O6"/>
    <mergeCell ref="P6:P7"/>
    <mergeCell ref="Q6:S6"/>
    <mergeCell ref="F5:F7"/>
    <mergeCell ref="G5:G7"/>
    <mergeCell ref="H5:K5"/>
  </mergeCells>
  <printOptions horizontalCentered="1"/>
  <pageMargins left="0.07874015748031496" right="0.07874015748031496" top="0.07874015748031496" bottom="0.07874015748031496" header="0.2362204724409449" footer="0.1968503937007874"/>
  <pageSetup horizontalDpi="300" verticalDpi="300" orientation="landscape" paperSize="9" scale="35" r:id="rId1"/>
  <rowBreaks count="1" manualBreakCount="1">
    <brk id="34" min="1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a_meger</cp:lastModifiedBy>
  <cp:lastPrinted>2007-08-30T10:08:44Z</cp:lastPrinted>
  <dcterms:created xsi:type="dcterms:W3CDTF">2007-08-21T10:23:11Z</dcterms:created>
  <dcterms:modified xsi:type="dcterms:W3CDTF">2007-09-03T12:24:23Z</dcterms:modified>
  <cp:category/>
  <cp:version/>
  <cp:contentType/>
  <cp:contentStatus/>
</cp:coreProperties>
</file>